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gibson\Desktop\"/>
    </mc:Choice>
  </mc:AlternateContent>
  <xr:revisionPtr revIDLastSave="0" documentId="13_ncr:1_{E02F8A56-0A40-4A24-A2A5-FA1ED1EF0F98}" xr6:coauthVersionLast="47" xr6:coauthVersionMax="47" xr10:uidLastSave="{00000000-0000-0000-0000-000000000000}"/>
  <bookViews>
    <workbookView xWindow="31095" yWindow="3105" windowWidth="22485" windowHeight="11205" xr2:uid="{00000000-000D-0000-FFFF-FFFF00000000}"/>
  </bookViews>
  <sheets>
    <sheet name="Time and Percentag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6zZ+Em+pz9aldGwl6eKyZhQoUCs4S1wm6hsQgDbaVk="/>
    </ext>
  </extLst>
</workbook>
</file>

<file path=xl/calcChain.xml><?xml version="1.0" encoding="utf-8"?>
<calcChain xmlns="http://schemas.openxmlformats.org/spreadsheetml/2006/main">
  <c r="D17" i="1" l="1"/>
  <c r="B17" i="1"/>
  <c r="G10" i="1"/>
  <c r="G9" i="1"/>
  <c r="G8" i="1"/>
  <c r="B16" i="1" s="1"/>
  <c r="B18" i="1" s="1"/>
  <c r="B8" i="1"/>
  <c r="B10" i="1" s="1"/>
  <c r="B13" i="1" s="1"/>
  <c r="B6" i="1"/>
  <c r="G4" i="1"/>
  <c r="B12" i="1" l="1"/>
  <c r="D13" i="1" s="1"/>
  <c r="D12" i="1" s="1"/>
</calcChain>
</file>

<file path=xl/sharedStrings.xml><?xml version="1.0" encoding="utf-8"?>
<sst xmlns="http://schemas.openxmlformats.org/spreadsheetml/2006/main" count="30" uniqueCount="26">
  <si>
    <t>VO2 Max Time Calculator</t>
  </si>
  <si>
    <t>Select Sex</t>
  </si>
  <si>
    <t>Female</t>
  </si>
  <si>
    <t>Lookup</t>
  </si>
  <si>
    <t>Enter Weight in lbs</t>
  </si>
  <si>
    <t>Equivalent Weight in kgs</t>
  </si>
  <si>
    <t>Select Age</t>
  </si>
  <si>
    <t>&lt;29</t>
  </si>
  <si>
    <t>VO2 Max (for age and weight)</t>
  </si>
  <si>
    <t>Constant</t>
  </si>
  <si>
    <t>Enter Target VO2 Max Percentage</t>
  </si>
  <si>
    <t>Denominator</t>
  </si>
  <si>
    <t>Calculated Target VO2 Max</t>
  </si>
  <si>
    <t>Sub Factor</t>
  </si>
  <si>
    <t>Target Time</t>
  </si>
  <si>
    <t>minutes</t>
  </si>
  <si>
    <t>seconds</t>
  </si>
  <si>
    <t>Male</t>
  </si>
  <si>
    <t>30-39</t>
  </si>
  <si>
    <t>Enter Earned Time</t>
  </si>
  <si>
    <t>40-49</t>
  </si>
  <si>
    <t>Earned VO2 Max</t>
  </si>
  <si>
    <t>50-59</t>
  </si>
  <si>
    <t>Earned Decimal Time</t>
  </si>
  <si>
    <t>60+</t>
  </si>
  <si>
    <t>Earned VO2 Max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</si>
</sst>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"/>
  </numFmts>
  <fonts count="4" x14ac:knownFonts="1">
    <font>
      <sz val="10"/>
      <color rgb="FF000000"/>
      <name val="Arial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2" fontId="2" fillId="0" borderId="0" xfId="0" applyNumberFormat="1" applyFont="1"/>
    <xf numFmtId="9" fontId="2" fillId="0" borderId="0" xfId="0" applyNumberFormat="1" applyFont="1" applyAlignment="1">
      <alignment horizontal="left"/>
    </xf>
    <xf numFmtId="0" fontId="2" fillId="0" borderId="1" xfId="0" applyFont="1" applyBorder="1"/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0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K24" sqref="K24"/>
    </sheetView>
  </sheetViews>
  <sheetFormatPr defaultColWidth="12.5703125" defaultRowHeight="15" customHeight="1" x14ac:dyDescent="0.2"/>
  <cols>
    <col min="1" max="1" width="32.5703125" customWidth="1"/>
    <col min="2" max="2" width="10.5703125" customWidth="1"/>
    <col min="3" max="3" width="7.5703125" customWidth="1"/>
    <col min="4" max="4" width="6.5703125" customWidth="1"/>
    <col min="5" max="5" width="9.140625" hidden="1" customWidth="1"/>
    <col min="6" max="6" width="11.42578125" hidden="1" customWidth="1"/>
    <col min="7" max="8" width="9.140625" hidden="1" customWidth="1"/>
    <col min="9" max="9" width="8.5703125" hidden="1" customWidth="1"/>
    <col min="10" max="26" width="8.5703125" customWidth="1"/>
  </cols>
  <sheetData>
    <row r="1" spans="1:26" ht="20.25" x14ac:dyDescent="0.3">
      <c r="A1" s="20" t="s">
        <v>0</v>
      </c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3" t="s">
        <v>2</v>
      </c>
      <c r="C4" s="1"/>
      <c r="D4" s="1"/>
      <c r="E4" s="1"/>
      <c r="F4" s="1" t="s">
        <v>3</v>
      </c>
      <c r="G4" s="4">
        <f>IF(B4="Male", 2,IF(B4="Female",3,"Select Sex"))</f>
        <v>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" t="s">
        <v>4</v>
      </c>
      <c r="B5" s="5">
        <v>135</v>
      </c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5</v>
      </c>
      <c r="B6" s="7">
        <f>B5*0.45359237</f>
        <v>61.23496995</v>
      </c>
      <c r="C6" s="4"/>
      <c r="D6" s="1"/>
      <c r="E6" s="1"/>
      <c r="F6" s="1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 t="s">
        <v>6</v>
      </c>
      <c r="B7" s="5" t="s">
        <v>7</v>
      </c>
      <c r="C7" s="4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" t="s">
        <v>8</v>
      </c>
      <c r="B8" s="9">
        <f>VLOOKUP(B7,F12:H17,G4)</f>
        <v>33</v>
      </c>
      <c r="C8" s="4"/>
      <c r="D8" s="8"/>
      <c r="E8" s="1"/>
      <c r="F8" s="1" t="s">
        <v>9</v>
      </c>
      <c r="G8" s="1">
        <f>IF(B4="Male",10.7,10.26)</f>
        <v>10.26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2.75" customHeight="1" x14ac:dyDescent="0.2">
      <c r="A9" s="2" t="s">
        <v>10</v>
      </c>
      <c r="B9" s="10">
        <v>0.5</v>
      </c>
      <c r="C9" s="1"/>
      <c r="D9" s="1"/>
      <c r="E9" s="1"/>
      <c r="F9" s="1" t="s">
        <v>11</v>
      </c>
      <c r="G9" s="11">
        <f>IF(B4="Male",-0.9,-0.93)</f>
        <v>-0.93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" t="s">
        <v>12</v>
      </c>
      <c r="B10" s="9">
        <f>B8*B9</f>
        <v>16.5</v>
      </c>
      <c r="C10" s="12"/>
      <c r="D10" s="1"/>
      <c r="E10" s="1"/>
      <c r="F10" s="1" t="s">
        <v>13</v>
      </c>
      <c r="G10" s="1">
        <f>IF(B4="Male",0.9,0.93)</f>
        <v>0.93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" t="s">
        <v>14</v>
      </c>
      <c r="B12" s="9">
        <f>FLOOR(B13,1)</f>
        <v>9</v>
      </c>
      <c r="C12" s="9" t="s">
        <v>15</v>
      </c>
      <c r="D12" s="7">
        <f>D13*60</f>
        <v>56.749870698387035</v>
      </c>
      <c r="E12" s="13" t="s">
        <v>16</v>
      </c>
      <c r="F12" s="4"/>
      <c r="G12" s="4" t="s">
        <v>17</v>
      </c>
      <c r="H12" s="4" t="s"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hidden="1" customHeight="1" x14ac:dyDescent="0.2">
      <c r="A13" s="1"/>
      <c r="B13" s="14">
        <f>(((B10*B6)/1000)-G8)/G9</f>
        <v>9.9458311783064506</v>
      </c>
      <c r="C13" s="15"/>
      <c r="D13" s="16">
        <f>B13-B12</f>
        <v>0.94583117830645058</v>
      </c>
      <c r="E13" s="1"/>
      <c r="F13" s="17" t="s">
        <v>7</v>
      </c>
      <c r="G13" s="4">
        <v>53</v>
      </c>
      <c r="H13" s="4">
        <v>33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4" t="s">
        <v>18</v>
      </c>
      <c r="G14" s="4">
        <v>50</v>
      </c>
      <c r="H14" s="4">
        <v>30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" t="s">
        <v>19</v>
      </c>
      <c r="B15" s="18">
        <v>9</v>
      </c>
      <c r="C15" s="13" t="s">
        <v>15</v>
      </c>
      <c r="D15" s="5">
        <v>13.06</v>
      </c>
      <c r="E15" s="13" t="s">
        <v>16</v>
      </c>
      <c r="F15" s="4" t="s">
        <v>20</v>
      </c>
      <c r="G15" s="4">
        <v>45</v>
      </c>
      <c r="H15" s="4">
        <v>27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" t="s">
        <v>21</v>
      </c>
      <c r="B16" s="7">
        <f>((G8-(G10*B17))*1000)/B6</f>
        <v>27.558925910765456</v>
      </c>
      <c r="C16" s="1"/>
      <c r="D16" s="1"/>
      <c r="E16" s="1"/>
      <c r="F16" s="4" t="s">
        <v>22</v>
      </c>
      <c r="G16" s="4">
        <v>43</v>
      </c>
      <c r="H16" s="4">
        <v>24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hidden="1" customHeight="1" x14ac:dyDescent="0.2">
      <c r="A17" s="1" t="s">
        <v>23</v>
      </c>
      <c r="B17" s="11">
        <f>B15+D17</f>
        <v>9.2176666666666662</v>
      </c>
      <c r="C17" s="1"/>
      <c r="D17" s="1">
        <f>D15/60</f>
        <v>0.21766666666666667</v>
      </c>
      <c r="E17" s="1"/>
      <c r="F17" s="4" t="s">
        <v>24</v>
      </c>
      <c r="G17" s="4">
        <v>41</v>
      </c>
      <c r="H17" s="4">
        <v>23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" t="s">
        <v>25</v>
      </c>
      <c r="B18" s="19">
        <f>B16/B8</f>
        <v>0.83511896699289256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E1"/>
  </mergeCells>
  <dataValidations count="2">
    <dataValidation type="list" allowBlank="1" showErrorMessage="1" sqref="B4" xr:uid="{00000000-0002-0000-0000-000000000000}">
      <formula1>$G$12:$H$12</formula1>
    </dataValidation>
    <dataValidation type="list" allowBlank="1" showErrorMessage="1" sqref="B7" xr:uid="{00000000-0002-0000-0000-000001000000}">
      <formula1>$F$13:$F$17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Percentage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Palmer</dc:creator>
  <cp:lastModifiedBy>Samantha Gibson</cp:lastModifiedBy>
  <cp:lastPrinted>2024-07-01T14:28:28Z</cp:lastPrinted>
  <dcterms:created xsi:type="dcterms:W3CDTF">2015-10-28T15:19:11Z</dcterms:created>
  <dcterms:modified xsi:type="dcterms:W3CDTF">2024-07-01T21:39:57Z</dcterms:modified>
</cp:coreProperties>
</file>